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65" yWindow="-15" windowWidth="10110" windowHeight="9345"/>
  </bookViews>
  <sheets>
    <sheet name="Auswertungsblatt" sheetId="1" r:id="rId1"/>
    <sheet name="EKG Eigentum 2020" sheetId="4" r:id="rId2"/>
    <sheet name="Verweise" sheetId="3" r:id="rId3"/>
  </sheets>
  <calcPr calcId="145621"/>
</workbook>
</file>

<file path=xl/calcChain.xml><?xml version="1.0" encoding="utf-8"?>
<calcChain xmlns="http://schemas.openxmlformats.org/spreadsheetml/2006/main">
  <c r="C5" i="1" l="1"/>
  <c r="D18" i="1"/>
  <c r="C18" i="1"/>
  <c r="C33" i="1" l="1"/>
  <c r="D39" i="1" l="1"/>
  <c r="E30" i="1" l="1"/>
  <c r="E23" i="1" l="1"/>
  <c r="E27" i="1"/>
  <c r="E26" i="1"/>
  <c r="C35" i="1"/>
  <c r="E35" i="1" s="1"/>
  <c r="E31" i="1"/>
  <c r="E25" i="1"/>
  <c r="C4" i="4"/>
  <c r="C10" i="4" s="1"/>
  <c r="C15" i="4"/>
  <c r="C22" i="4" l="1"/>
  <c r="C21" i="4"/>
  <c r="C17" i="4"/>
  <c r="C24" i="4"/>
  <c r="C20" i="4"/>
  <c r="C23" i="4"/>
  <c r="C19" i="4"/>
  <c r="C18" i="4"/>
  <c r="E18" i="1"/>
  <c r="E33" i="1"/>
  <c r="C16" i="4"/>
  <c r="C37" i="1" l="1"/>
  <c r="E37" i="1" l="1"/>
  <c r="E39" i="1" s="1"/>
</calcChain>
</file>

<file path=xl/comments1.xml><?xml version="1.0" encoding="utf-8"?>
<comments xmlns="http://schemas.openxmlformats.org/spreadsheetml/2006/main">
  <authors>
    <author>Ammann, Thomas</author>
    <author>Jürgen Dietz</author>
    <author>Dietz, Jürgen</author>
  </authors>
  <commentList>
    <comment ref="C14" authorId="0">
      <text>
        <r>
          <rPr>
            <sz val="9"/>
            <color indexed="81"/>
            <rFont val="Tahoma"/>
            <family val="2"/>
          </rPr>
          <t xml:space="preserve">Alleinerziehende mit einem Kind   1.908
</t>
        </r>
      </text>
    </comment>
    <comment ref="C16" authorId="1">
      <text>
        <r>
          <rPr>
            <sz val="8"/>
            <color indexed="81"/>
            <rFont val="Tahoma"/>
            <family val="2"/>
          </rPr>
          <t>1.000 Euro Nichtselbständige Arbeit
801 Euro Kapitalvermögen
1.602 Euro Kapitalvermögen 2 Pers
102 Euro Rente / Pension
204 Euro Rente und Betriebsrente</t>
        </r>
      </text>
    </comment>
    <comment ref="D16" authorId="1">
      <text>
        <r>
          <rPr>
            <sz val="8"/>
            <color indexed="81"/>
            <rFont val="Tahoma"/>
            <family val="2"/>
          </rPr>
          <t>1.000 Euro Nichtselbständige Arbeit
801 Euro Kapitalvermögen
1.602 Euro Kapitalvermögen 2 Pers
102 Euro Rente / Pension
204 Euro Rente und Betriebsrente</t>
        </r>
      </text>
    </comment>
    <comment ref="B30" authorId="2">
      <text>
        <r>
          <rPr>
            <b/>
            <sz val="9"/>
            <color indexed="81"/>
            <rFont val="Tahoma"/>
            <family val="2"/>
          </rPr>
          <t>Dietz, Jürgen:</t>
        </r>
        <r>
          <rPr>
            <sz val="9"/>
            <color indexed="81"/>
            <rFont val="Tahoma"/>
            <family val="2"/>
          </rPr>
          <t xml:space="preserve">
Ehrenamtliches Mitglied bei der freiwilligen Feuerwehr.
Mitgliedschaft besteht seit mindestens 5 Jahren.
Ungeachtet der bisherigen örtlichen Zugehörigkeit.</t>
        </r>
      </text>
    </comment>
  </commentList>
</comments>
</file>

<file path=xl/sharedStrings.xml><?xml version="1.0" encoding="utf-8"?>
<sst xmlns="http://schemas.openxmlformats.org/spreadsheetml/2006/main" count="62" uniqueCount="55">
  <si>
    <t>Anzahl der im Haushalt lebenden Personen</t>
  </si>
  <si>
    <t>Name:</t>
  </si>
  <si>
    <t>Bewerber hat bereits ein Baugrundstück von der Stadt Friedrichshafen erhalten</t>
  </si>
  <si>
    <t>Erwachsene:</t>
  </si>
  <si>
    <t>Kinder:</t>
  </si>
  <si>
    <t>Vergabekriterien:</t>
  </si>
  <si>
    <t>I. Korrektur/Berichtigung:</t>
  </si>
  <si>
    <t>II. Wohn- und Arbeitsplatz</t>
  </si>
  <si>
    <t>2. Arbeitsort in Friedrichshafen</t>
  </si>
  <si>
    <t>Wohnfläche der aktuellen Wohnung:</t>
  </si>
  <si>
    <t>Gesamtpunktzahl</t>
  </si>
  <si>
    <t>Einkommensverhältnisse:</t>
  </si>
  <si>
    <t>weitere Einnahmen (+)</t>
  </si>
  <si>
    <t>Jahreseinkommen</t>
  </si>
  <si>
    <t>Hinderungsgrund:</t>
  </si>
  <si>
    <t>Bezugsgröße für Einkommensgrenze</t>
  </si>
  <si>
    <t>Bruttojahresverdienst der männlichen Arbeitnehmer</t>
  </si>
  <si>
    <t>Anzahl der haushaltsangehörigen Personen mit einer 
Schwerbehinderung</t>
  </si>
  <si>
    <t>3.1.3.3</t>
  </si>
  <si>
    <t>Eigentum</t>
  </si>
  <si>
    <t>2 / &gt;2</t>
  </si>
  <si>
    <t>Haushaltsangehörige</t>
  </si>
  <si>
    <t>Mögliche Punktzahl</t>
  </si>
  <si>
    <t>Erreichte Punkte</t>
  </si>
  <si>
    <t>Punkte für Familienstand</t>
  </si>
  <si>
    <t>Anzahl</t>
  </si>
  <si>
    <t>Punkte</t>
  </si>
  <si>
    <t>Punkte für Wohnverhältnisse:</t>
  </si>
  <si>
    <t>Personen</t>
  </si>
  <si>
    <t>Fläche</t>
  </si>
  <si>
    <t>Auswertungsblatt der Bewerbungsbögen für städtische Baugrundstücke</t>
  </si>
  <si>
    <t>1. Person / Euro</t>
  </si>
  <si>
    <t>2. Person / Euro</t>
  </si>
  <si>
    <t>Gesamt / Euro</t>
  </si>
  <si>
    <r>
      <rPr>
        <b/>
        <sz val="11"/>
        <color theme="1"/>
        <rFont val="Calibri"/>
        <family val="2"/>
        <scheme val="minor"/>
      </rPr>
      <t>Kinder: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Ab dem 4. Schwangerschaftsmonat wird das ungeborene Kind mitberücksichtigt.</t>
    </r>
  </si>
  <si>
    <t>Bewerber verfügt über ein unbebautes Wohnbaugrundstück in Friedrichshafen oder einer angrenzenden Gemarkung</t>
  </si>
  <si>
    <r>
      <rPr>
        <b/>
        <sz val="12"/>
        <color theme="1"/>
        <rFont val="Calibri"/>
        <family val="2"/>
        <scheme val="minor"/>
      </rPr>
      <t>V. Schwerbehinderung mit speziellem Wohnungsbedarf</t>
    </r>
    <r>
      <rPr>
        <b/>
        <sz val="11"/>
        <color theme="1"/>
        <rFont val="Calibri"/>
        <family val="2"/>
        <scheme val="minor"/>
      </rPr>
      <t xml:space="preserve">
</t>
    </r>
  </si>
  <si>
    <t>Es liegt eine Schwerbehinderung des Antragsteller, seines Partners oder eines der Kinder vor, die aufgrund der Behinderung spezielle Wohnbedürfnisse hinsichtlich Grundriss oder Ausstattung haben.</t>
  </si>
  <si>
    <t>Die Einkommensgrenze der Landeswohnraumförderung (Eigentumsförderung) wird unterschritten.
Sowohl das ungeborene Kind (ab dem 4. Schwangerschaftsmonat) als auch das Vorliegen einer Schwerbehinderung wird bei der Berechung der Einkommensgrenze berücksichtigt.</t>
  </si>
  <si>
    <r>
      <rPr>
        <b/>
        <sz val="12"/>
        <color theme="1"/>
        <rFont val="Calibri"/>
        <family val="2"/>
        <scheme val="minor"/>
      </rPr>
      <t>VI. Einkommensgrenzen</t>
    </r>
    <r>
      <rPr>
        <b/>
        <sz val="11"/>
        <color theme="1"/>
        <rFont val="Calibri"/>
        <family val="2"/>
        <scheme val="minor"/>
      </rPr>
      <t xml:space="preserve">
</t>
    </r>
  </si>
  <si>
    <t>Ab dem 4. Schwangerschaftsmonat wird das ungeborene Kind mitberücksichtigt.</t>
  </si>
  <si>
    <t>IV. Wohnverhältnisse</t>
  </si>
  <si>
    <t>III. Familienstand/Kinder</t>
  </si>
  <si>
    <t>(Ailingen, Ettenkirch, Raderach, Klufter) bzw. im restlichen Stadtgebiet.Die Einwohnerschaft muss mindestens die letzten 5 Jahre vor Bewerbungsdatum bestehen.</t>
  </si>
  <si>
    <t>4. Bonus für langjährige Mitgliedschaft bei der freiwilligen Feuerwehr</t>
  </si>
  <si>
    <r>
      <rPr>
        <b/>
        <sz val="11"/>
        <color theme="1"/>
        <rFont val="Calibri"/>
        <family val="2"/>
        <scheme val="minor"/>
      </rPr>
      <t>3. Bonus für Einwohnerschaft im Teilort des Baugebietes,</t>
    </r>
    <r>
      <rPr>
        <sz val="10"/>
        <color theme="1"/>
        <rFont val="Calibri"/>
        <family val="2"/>
        <scheme val="minor"/>
      </rPr>
      <t xml:space="preserve"> mind. die letzten 5 Jahre vor Bewerbungsdatum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</si>
  <si>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 xml:space="preserve">1. Wohnort in Friedrichshafen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oder langjährige Einwohnerschaft (mind. 10 Jahre)</t>
    </r>
  </si>
  <si>
    <t>Entlastungsbetrag für Alleinerziehende (-)</t>
  </si>
  <si>
    <t>Unterhaltszahlung (-)</t>
  </si>
  <si>
    <t>Unterhaltsleistungen (+)</t>
  </si>
  <si>
    <r>
      <t xml:space="preserve">Werbungs-/ Betriebskosten </t>
    </r>
    <r>
      <rPr>
        <i/>
        <sz val="10"/>
        <color theme="1"/>
        <rFont val="Calibri"/>
        <family val="2"/>
        <scheme val="minor"/>
      </rPr>
      <t>pauschal (-)</t>
    </r>
  </si>
  <si>
    <r>
      <t xml:space="preserve">Werbungs-/ Betriebskosten </t>
    </r>
    <r>
      <rPr>
        <i/>
        <sz val="10"/>
        <color theme="1"/>
        <rFont val="Calibri"/>
        <family val="2"/>
        <scheme val="minor"/>
      </rPr>
      <t>nachgewiesener Abzug (-)</t>
    </r>
  </si>
  <si>
    <t>Bitte auswählen</t>
  </si>
  <si>
    <r>
      <t xml:space="preserve">Anzahl der schwerbehinderten Personen im Haushalt:
</t>
    </r>
    <r>
      <rPr>
        <sz val="11"/>
        <color theme="1"/>
        <rFont val="Calibri"/>
        <family val="2"/>
        <scheme val="minor"/>
      </rPr>
      <t>Es liegt eine Schwerbehinderung des Antragsteller, seines Partners oder eines der Kinder vor, die aufgrund der Behinderung spezielle Wohnbedürfnisse hinsichtlich Grundriss oder Ausstattung haben.</t>
    </r>
  </si>
  <si>
    <t>Gesamtbruttojahreseinkommen: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</si>
</sst>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0.0%"/>
    <numFmt numFmtId="166" formatCode="#,##0.00\ &quot;m²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medium">
        <color indexed="64"/>
      </right>
      <top style="thick">
        <color theme="0" tint="-0.499984740745262"/>
      </top>
      <bottom/>
      <diagonal/>
    </border>
    <border>
      <left/>
      <right style="medium">
        <color indexed="64"/>
      </right>
      <top style="thick">
        <color theme="0" tint="-0.499984740745262"/>
      </top>
      <bottom style="thick">
        <color theme="0" tint="-0.49998474074526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vertical="top" wrapText="1"/>
    </xf>
    <xf numFmtId="0" fontId="5" fillId="0" borderId="0" xfId="2"/>
    <xf numFmtId="0" fontId="6" fillId="0" borderId="2" xfId="2" applyFont="1" applyBorder="1" applyAlignment="1"/>
    <xf numFmtId="0" fontId="5" fillId="0" borderId="3" xfId="2" applyBorder="1" applyAlignment="1"/>
    <xf numFmtId="164" fontId="6" fillId="2" borderId="4" xfId="2" applyNumberFormat="1" applyFont="1" applyFill="1" applyBorder="1"/>
    <xf numFmtId="1" fontId="5" fillId="0" borderId="1" xfId="2" applyNumberFormat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 textRotation="90"/>
    </xf>
    <xf numFmtId="0" fontId="8" fillId="3" borderId="8" xfId="2" applyFont="1" applyFill="1" applyBorder="1"/>
    <xf numFmtId="49" fontId="8" fillId="3" borderId="9" xfId="2" applyNumberFormat="1" applyFont="1" applyFill="1" applyBorder="1"/>
    <xf numFmtId="0" fontId="7" fillId="3" borderId="10" xfId="2" applyFont="1" applyFill="1" applyBorder="1" applyAlignment="1">
      <alignment horizontal="center" vertical="center" textRotation="90"/>
    </xf>
    <xf numFmtId="0" fontId="8" fillId="3" borderId="10" xfId="2" applyFont="1" applyFill="1" applyBorder="1"/>
    <xf numFmtId="49" fontId="8" fillId="3" borderId="11" xfId="2" applyNumberFormat="1" applyFont="1" applyFill="1" applyBorder="1"/>
    <xf numFmtId="0" fontId="9" fillId="3" borderId="10" xfId="2" applyFont="1" applyFill="1" applyBorder="1" applyAlignment="1">
      <alignment horizontal="center" vertical="center" textRotation="90"/>
    </xf>
    <xf numFmtId="3" fontId="8" fillId="3" borderId="10" xfId="2" applyNumberFormat="1" applyFont="1" applyFill="1" applyBorder="1" applyAlignment="1">
      <alignment vertical="top"/>
    </xf>
    <xf numFmtId="49" fontId="8" fillId="3" borderId="11" xfId="2" applyNumberFormat="1" applyFont="1" applyFill="1" applyBorder="1" applyAlignment="1">
      <alignment vertical="top" wrapText="1"/>
    </xf>
    <xf numFmtId="0" fontId="8" fillId="3" borderId="12" xfId="2" applyFont="1" applyFill="1" applyBorder="1"/>
    <xf numFmtId="165" fontId="5" fillId="0" borderId="11" xfId="2" applyNumberFormat="1" applyBorder="1"/>
    <xf numFmtId="0" fontId="9" fillId="3" borderId="13" xfId="2" applyFont="1" applyFill="1" applyBorder="1" applyAlignment="1">
      <alignment horizontal="center" vertical="center" textRotation="90"/>
    </xf>
    <xf numFmtId="0" fontId="8" fillId="3" borderId="14" xfId="2" applyFont="1" applyFill="1" applyBorder="1" applyAlignment="1">
      <alignment horizontal="right"/>
    </xf>
    <xf numFmtId="165" fontId="5" fillId="0" borderId="15" xfId="2" applyNumberFormat="1" applyBorder="1"/>
    <xf numFmtId="9" fontId="5" fillId="0" borderId="0" xfId="2" applyNumberFormat="1"/>
    <xf numFmtId="3" fontId="8" fillId="3" borderId="8" xfId="2" applyNumberFormat="1" applyFont="1" applyFill="1" applyBorder="1"/>
    <xf numFmtId="164" fontId="5" fillId="0" borderId="11" xfId="2" applyNumberFormat="1" applyBorder="1"/>
    <xf numFmtId="0" fontId="8" fillId="3" borderId="14" xfId="2" applyFont="1" applyFill="1" applyBorder="1"/>
    <xf numFmtId="164" fontId="5" fillId="0" borderId="15" xfId="2" applyNumberFormat="1" applyBorder="1"/>
    <xf numFmtId="0" fontId="3" fillId="0" borderId="0" xfId="0" applyFont="1" applyAlignment="1">
      <alignment vertical="top" wrapText="1"/>
    </xf>
    <xf numFmtId="0" fontId="0" fillId="4" borderId="0" xfId="0" applyFill="1" applyAlignment="1">
      <alignment vertical="top" wrapText="1"/>
    </xf>
    <xf numFmtId="0" fontId="0" fillId="0" borderId="0" xfId="0" applyAlignment="1">
      <alignment horizontal="center"/>
    </xf>
    <xf numFmtId="0" fontId="12" fillId="0" borderId="0" xfId="0" applyFont="1" applyAlignment="1">
      <alignment vertical="top" wrapText="1"/>
    </xf>
    <xf numFmtId="0" fontId="13" fillId="4" borderId="0" xfId="0" applyFont="1" applyFill="1" applyAlignment="1">
      <alignment horizontal="center" vertical="top" wrapText="1"/>
    </xf>
    <xf numFmtId="44" fontId="13" fillId="4" borderId="0" xfId="1" applyFont="1" applyFill="1" applyAlignment="1">
      <alignment vertical="top" wrapText="1"/>
    </xf>
    <xf numFmtId="0" fontId="0" fillId="0" borderId="0" xfId="0" applyAlignment="1">
      <alignment horizontal="left" vertical="top" wrapText="1"/>
    </xf>
    <xf numFmtId="0" fontId="3" fillId="7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15" fillId="0" borderId="0" xfId="0" applyFont="1" applyFill="1" applyAlignment="1">
      <alignment vertical="top" wrapText="1"/>
    </xf>
    <xf numFmtId="0" fontId="17" fillId="0" borderId="0" xfId="0" applyFont="1" applyAlignment="1">
      <alignment vertical="top" wrapText="1"/>
    </xf>
    <xf numFmtId="44" fontId="4" fillId="6" borderId="13" xfId="1" applyFont="1" applyFill="1" applyBorder="1" applyAlignment="1">
      <alignment vertical="top" wrapText="1"/>
    </xf>
    <xf numFmtId="44" fontId="4" fillId="6" borderId="3" xfId="1" applyFont="1" applyFill="1" applyBorder="1" applyAlignment="1">
      <alignment vertical="top" wrapText="1"/>
    </xf>
    <xf numFmtId="0" fontId="2" fillId="6" borderId="4" xfId="0" applyFont="1" applyFill="1" applyBorder="1" applyAlignment="1">
      <alignment horizontal="center" vertical="top" wrapText="1"/>
    </xf>
    <xf numFmtId="0" fontId="4" fillId="6" borderId="8" xfId="0" applyFont="1" applyFill="1" applyBorder="1" applyAlignment="1">
      <alignment horizontal="center" vertical="top" wrapText="1"/>
    </xf>
    <xf numFmtId="0" fontId="4" fillId="6" borderId="22" xfId="0" applyFont="1" applyFill="1" applyBorder="1" applyAlignment="1">
      <alignment horizontal="center" vertical="top" wrapText="1"/>
    </xf>
    <xf numFmtId="0" fontId="2" fillId="6" borderId="9" xfId="0" applyFont="1" applyFill="1" applyBorder="1" applyAlignment="1">
      <alignment horizontal="center" vertical="top" wrapText="1"/>
    </xf>
    <xf numFmtId="44" fontId="0" fillId="6" borderId="23" xfId="1" applyFont="1" applyFill="1" applyBorder="1" applyAlignment="1">
      <alignment vertical="top" wrapText="1"/>
    </xf>
    <xf numFmtId="44" fontId="2" fillId="6" borderId="3" xfId="1" applyFont="1" applyFill="1" applyBorder="1" applyAlignment="1">
      <alignment vertical="top" wrapText="1"/>
    </xf>
    <xf numFmtId="0" fontId="17" fillId="4" borderId="0" xfId="0" applyFont="1" applyFill="1" applyAlignment="1">
      <alignment vertical="top" wrapText="1"/>
    </xf>
    <xf numFmtId="0" fontId="17" fillId="0" borderId="0" xfId="0" applyFont="1" applyAlignment="1">
      <alignment horizontal="left" vertical="top" wrapText="1"/>
    </xf>
    <xf numFmtId="44" fontId="20" fillId="4" borderId="0" xfId="1" applyFont="1" applyFill="1" applyAlignment="1">
      <alignment vertical="top" wrapText="1"/>
    </xf>
    <xf numFmtId="0" fontId="20" fillId="4" borderId="0" xfId="0" applyFont="1" applyFill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4" borderId="0" xfId="0" applyFill="1" applyBorder="1" applyAlignment="1">
      <alignment vertical="top" wrapText="1"/>
    </xf>
    <xf numFmtId="0" fontId="0" fillId="4" borderId="24" xfId="0" applyFill="1" applyBorder="1" applyAlignment="1">
      <alignment vertical="top" wrapText="1"/>
    </xf>
    <xf numFmtId="0" fontId="15" fillId="0" borderId="24" xfId="0" applyFont="1" applyBorder="1" applyAlignment="1">
      <alignment vertical="top" wrapText="1"/>
    </xf>
    <xf numFmtId="0" fontId="3" fillId="7" borderId="24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top" wrapText="1"/>
    </xf>
    <xf numFmtId="0" fontId="3" fillId="0" borderId="24" xfId="0" applyFont="1" applyBorder="1" applyAlignment="1">
      <alignment vertical="top" wrapText="1"/>
    </xf>
    <xf numFmtId="0" fontId="19" fillId="0" borderId="24" xfId="0" applyFont="1" applyBorder="1" applyAlignment="1">
      <alignment vertical="top" wrapText="1"/>
    </xf>
    <xf numFmtId="44" fontId="13" fillId="4" borderId="24" xfId="1" applyFont="1" applyFill="1" applyBorder="1" applyAlignment="1">
      <alignment vertical="top" wrapText="1"/>
    </xf>
    <xf numFmtId="0" fontId="14" fillId="6" borderId="24" xfId="0" applyFont="1" applyFill="1" applyBorder="1" applyAlignment="1">
      <alignment vertical="center" wrapText="1"/>
    </xf>
    <xf numFmtId="0" fontId="14" fillId="6" borderId="24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vertical="top" wrapText="1"/>
    </xf>
    <xf numFmtId="0" fontId="3" fillId="7" borderId="25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14" fillId="6" borderId="24" xfId="0" applyFont="1" applyFill="1" applyBorder="1" applyAlignment="1">
      <alignment vertical="top" wrapText="1"/>
    </xf>
    <xf numFmtId="0" fontId="3" fillId="7" borderId="24" xfId="0" applyFont="1" applyFill="1" applyBorder="1" applyAlignment="1">
      <alignment horizontal="center" vertical="top" wrapText="1"/>
    </xf>
    <xf numFmtId="0" fontId="2" fillId="6" borderId="24" xfId="0" applyFont="1" applyFill="1" applyBorder="1" applyAlignment="1">
      <alignment horizontal="center" vertical="top" wrapText="1"/>
    </xf>
    <xf numFmtId="0" fontId="10" fillId="6" borderId="0" xfId="0" applyFont="1" applyFill="1" applyBorder="1" applyAlignment="1">
      <alignment vertical="top" wrapText="1"/>
    </xf>
    <xf numFmtId="0" fontId="15" fillId="0" borderId="26" xfId="0" applyFont="1" applyBorder="1" applyAlignment="1">
      <alignment vertical="top" wrapText="1"/>
    </xf>
    <xf numFmtId="0" fontId="15" fillId="0" borderId="27" xfId="0" applyFont="1" applyBorder="1" applyAlignment="1">
      <alignment vertical="top" wrapText="1"/>
    </xf>
    <xf numFmtId="0" fontId="0" fillId="5" borderId="4" xfId="0" applyFill="1" applyBorder="1" applyAlignment="1" applyProtection="1">
      <alignment horizontal="center" vertical="top" wrapText="1"/>
      <protection locked="0"/>
    </xf>
    <xf numFmtId="0" fontId="0" fillId="5" borderId="4" xfId="0" applyFill="1" applyBorder="1" applyAlignment="1" applyProtection="1">
      <alignment horizontal="center" vertical="center" wrapText="1"/>
      <protection locked="0"/>
    </xf>
    <xf numFmtId="166" fontId="0" fillId="5" borderId="4" xfId="0" applyNumberFormat="1" applyFill="1" applyBorder="1" applyAlignment="1" applyProtection="1">
      <alignment horizontal="center" vertical="top" wrapText="1"/>
      <protection locked="0"/>
    </xf>
    <xf numFmtId="44" fontId="1" fillId="5" borderId="21" xfId="1" applyFont="1" applyFill="1" applyBorder="1" applyAlignment="1" applyProtection="1">
      <alignment vertical="top" wrapText="1"/>
      <protection locked="0"/>
    </xf>
    <xf numFmtId="0" fontId="16" fillId="6" borderId="0" xfId="0" applyFont="1" applyFill="1" applyAlignment="1">
      <alignment vertical="top" wrapText="1"/>
    </xf>
    <xf numFmtId="0" fontId="15" fillId="5" borderId="19" xfId="0" applyFont="1" applyFill="1" applyBorder="1" applyAlignment="1" applyProtection="1">
      <alignment vertical="top" wrapText="1"/>
      <protection locked="0"/>
    </xf>
    <xf numFmtId="0" fontId="15" fillId="5" borderId="20" xfId="0" applyFont="1" applyFill="1" applyBorder="1" applyAlignment="1" applyProtection="1">
      <alignment vertical="top" wrapText="1"/>
      <protection locked="0"/>
    </xf>
    <xf numFmtId="0" fontId="6" fillId="0" borderId="5" xfId="2" applyFont="1" applyBorder="1" applyAlignment="1">
      <alignment vertical="top" wrapText="1"/>
    </xf>
    <xf numFmtId="0" fontId="5" fillId="0" borderId="5" xfId="2" applyBorder="1" applyAlignment="1"/>
    <xf numFmtId="0" fontId="6" fillId="0" borderId="6" xfId="2" applyFont="1" applyBorder="1" applyAlignment="1">
      <alignment vertical="top" wrapText="1"/>
    </xf>
    <xf numFmtId="0" fontId="5" fillId="0" borderId="7" xfId="2" applyBorder="1" applyAlignment="1"/>
    <xf numFmtId="0" fontId="7" fillId="3" borderId="16" xfId="2" applyFont="1" applyFill="1" applyBorder="1" applyAlignment="1">
      <alignment horizontal="center" vertical="center" textRotation="90"/>
    </xf>
    <xf numFmtId="0" fontId="5" fillId="3" borderId="17" xfId="2" applyFill="1" applyBorder="1" applyAlignment="1">
      <alignment horizontal="center" vertical="center" textRotation="90"/>
    </xf>
    <xf numFmtId="0" fontId="5" fillId="3" borderId="18" xfId="2" applyFill="1" applyBorder="1" applyAlignment="1">
      <alignment horizontal="center" vertical="center" textRotation="90"/>
    </xf>
  </cellXfs>
  <cellStyles count="4">
    <cellStyle name="Euro" xfId="3"/>
    <cellStyle name="Standard" xfId="0" builtinId="0"/>
    <cellStyle name="Standard 2" xfId="2"/>
    <cellStyle name="Währung" xfId="1" builtinId="4"/>
  </cellStyles>
  <dxfs count="3"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zoomScale="115" zoomScaleNormal="115" workbookViewId="0">
      <selection activeCell="C30" sqref="C30"/>
    </sheetView>
  </sheetViews>
  <sheetFormatPr baseColWidth="10" defaultColWidth="11.42578125" defaultRowHeight="15" outlineLevelRow="1" x14ac:dyDescent="0.25"/>
  <cols>
    <col min="1" max="1" width="8.28515625" style="1" customWidth="1"/>
    <col min="2" max="2" width="60.7109375" style="1" customWidth="1"/>
    <col min="3" max="5" width="18.7109375" style="1" customWidth="1"/>
    <col min="6" max="6" width="8.28515625" style="1" customWidth="1"/>
    <col min="7" max="7" width="12.7109375" style="1" customWidth="1"/>
    <col min="8" max="16384" width="11.42578125" style="1"/>
  </cols>
  <sheetData>
    <row r="1" spans="1:6" x14ac:dyDescent="0.25">
      <c r="A1" s="27"/>
      <c r="B1" s="27"/>
      <c r="C1" s="27"/>
      <c r="D1" s="27"/>
      <c r="E1" s="27"/>
      <c r="F1" s="27"/>
    </row>
    <row r="2" spans="1:6" ht="18.75" x14ac:dyDescent="0.25">
      <c r="A2" s="27"/>
      <c r="B2" s="75" t="s">
        <v>30</v>
      </c>
      <c r="C2" s="75"/>
      <c r="D2" s="75"/>
      <c r="E2" s="75"/>
      <c r="F2" s="27"/>
    </row>
    <row r="3" spans="1:6" ht="2.4500000000000002" customHeight="1" thickBot="1" x14ac:dyDescent="0.3">
      <c r="A3" s="27"/>
      <c r="B3" s="27"/>
      <c r="C3" s="27"/>
      <c r="D3" s="27"/>
      <c r="E3" s="27"/>
      <c r="F3" s="27"/>
    </row>
    <row r="4" spans="1:6" ht="35.1" customHeight="1" thickBot="1" x14ac:dyDescent="0.35">
      <c r="A4" s="27"/>
      <c r="B4" s="36" t="s">
        <v>1</v>
      </c>
      <c r="C4" s="76"/>
      <c r="D4" s="77"/>
      <c r="E4" s="27"/>
      <c r="F4" s="27"/>
    </row>
    <row r="5" spans="1:6" ht="16.899999999999999" thickTop="1" thickBot="1" x14ac:dyDescent="0.35">
      <c r="A5" s="27"/>
      <c r="B5" s="69" t="s">
        <v>0</v>
      </c>
      <c r="C5" s="40">
        <f>C6+C7</f>
        <v>0</v>
      </c>
      <c r="D5" s="27"/>
      <c r="E5" s="27"/>
      <c r="F5" s="27"/>
    </row>
    <row r="6" spans="1:6" thickBot="1" x14ac:dyDescent="0.35">
      <c r="A6" s="27"/>
      <c r="B6" s="26" t="s">
        <v>3</v>
      </c>
      <c r="C6" s="71"/>
      <c r="D6" s="27"/>
      <c r="E6" s="27"/>
      <c r="F6" s="27"/>
    </row>
    <row r="7" spans="1:6" ht="30" customHeight="1" thickBot="1" x14ac:dyDescent="0.3">
      <c r="A7" s="27"/>
      <c r="B7" s="1" t="s">
        <v>34</v>
      </c>
      <c r="C7" s="72"/>
      <c r="D7" s="27"/>
      <c r="E7" s="27"/>
      <c r="F7" s="27"/>
    </row>
    <row r="8" spans="1:6" ht="75.75" thickBot="1" x14ac:dyDescent="0.3">
      <c r="A8" s="27"/>
      <c r="B8" s="26" t="s">
        <v>53</v>
      </c>
      <c r="C8" s="71"/>
      <c r="D8" s="27"/>
      <c r="E8" s="27"/>
      <c r="F8" s="27"/>
    </row>
    <row r="9" spans="1:6" ht="17.25" thickTop="1" thickBot="1" x14ac:dyDescent="0.3">
      <c r="A9" s="27"/>
      <c r="B9" s="70" t="s">
        <v>9</v>
      </c>
      <c r="C9" s="73"/>
      <c r="D9" s="27"/>
      <c r="E9" s="27"/>
      <c r="F9" s="27"/>
    </row>
    <row r="10" spans="1:6" ht="17.25" thickTop="1" thickBot="1" x14ac:dyDescent="0.3">
      <c r="A10" s="27"/>
      <c r="B10" s="69" t="s">
        <v>11</v>
      </c>
      <c r="C10" s="41" t="s">
        <v>31</v>
      </c>
      <c r="D10" s="42" t="s">
        <v>32</v>
      </c>
      <c r="E10" s="43" t="s">
        <v>33</v>
      </c>
      <c r="F10" s="27"/>
    </row>
    <row r="11" spans="1:6" ht="15.75" thickBot="1" x14ac:dyDescent="0.3">
      <c r="A11" s="27"/>
      <c r="B11" s="29" t="s">
        <v>54</v>
      </c>
      <c r="C11" s="74"/>
      <c r="D11" s="74"/>
      <c r="E11" s="44"/>
      <c r="F11" s="27"/>
    </row>
    <row r="12" spans="1:6" thickBot="1" x14ac:dyDescent="0.35">
      <c r="A12" s="27"/>
      <c r="B12" s="29" t="s">
        <v>12</v>
      </c>
      <c r="C12" s="74"/>
      <c r="D12" s="74"/>
      <c r="E12" s="44"/>
      <c r="F12" s="27"/>
    </row>
    <row r="13" spans="1:6" thickBot="1" x14ac:dyDescent="0.35">
      <c r="A13" s="27"/>
      <c r="B13" s="29" t="s">
        <v>49</v>
      </c>
      <c r="C13" s="74"/>
      <c r="D13" s="74"/>
      <c r="E13" s="44"/>
      <c r="F13" s="27"/>
    </row>
    <row r="14" spans="1:6" ht="15.75" thickBot="1" x14ac:dyDescent="0.3">
      <c r="A14" s="27"/>
      <c r="B14" s="29" t="s">
        <v>47</v>
      </c>
      <c r="C14" s="74"/>
      <c r="D14" s="74"/>
      <c r="E14" s="44"/>
      <c r="F14" s="27"/>
    </row>
    <row r="15" spans="1:6" thickBot="1" x14ac:dyDescent="0.35">
      <c r="A15" s="27"/>
      <c r="B15" s="29" t="s">
        <v>48</v>
      </c>
      <c r="C15" s="74"/>
      <c r="D15" s="74"/>
      <c r="E15" s="44"/>
      <c r="F15" s="27"/>
    </row>
    <row r="16" spans="1:6" thickBot="1" x14ac:dyDescent="0.35">
      <c r="A16" s="27"/>
      <c r="B16" s="29" t="s">
        <v>50</v>
      </c>
      <c r="C16" s="74"/>
      <c r="D16" s="74"/>
      <c r="E16" s="44"/>
      <c r="F16" s="27"/>
    </row>
    <row r="17" spans="1:6" ht="14.45" x14ac:dyDescent="0.3">
      <c r="A17" s="27"/>
      <c r="B17" s="29" t="s">
        <v>51</v>
      </c>
      <c r="C17" s="74"/>
      <c r="D17" s="74"/>
      <c r="E17" s="44"/>
      <c r="F17" s="27"/>
    </row>
    <row r="18" spans="1:6" ht="15.75" thickBot="1" x14ac:dyDescent="0.3">
      <c r="A18" s="27"/>
      <c r="B18" s="26" t="s">
        <v>13</v>
      </c>
      <c r="C18" s="38">
        <f>C11+C12+C13-C14-C15-C16-C17</f>
        <v>0</v>
      </c>
      <c r="D18" s="39">
        <f>D11+D12+D13-D14-D15-D16-D17</f>
        <v>0</v>
      </c>
      <c r="E18" s="45">
        <f>C18+D18</f>
        <v>0</v>
      </c>
      <c r="F18" s="27"/>
    </row>
    <row r="19" spans="1:6" ht="17.25" thickTop="1" thickBot="1" x14ac:dyDescent="0.3">
      <c r="A19" s="27"/>
      <c r="B19" s="53" t="s">
        <v>14</v>
      </c>
      <c r="C19" s="27"/>
      <c r="D19" s="27"/>
      <c r="E19" s="27"/>
      <c r="F19" s="27"/>
    </row>
    <row r="20" spans="1:6" ht="24.75" thickBot="1" x14ac:dyDescent="0.3">
      <c r="A20" s="27"/>
      <c r="B20" s="37" t="s">
        <v>2</v>
      </c>
      <c r="C20" s="72" t="s">
        <v>52</v>
      </c>
      <c r="D20" s="27"/>
      <c r="E20" s="27"/>
      <c r="F20" s="27"/>
    </row>
    <row r="21" spans="1:6" ht="16.5" thickTop="1" x14ac:dyDescent="0.25">
      <c r="A21" s="27"/>
      <c r="B21" s="65" t="s">
        <v>5</v>
      </c>
      <c r="C21" s="68"/>
      <c r="D21" s="66" t="s">
        <v>22</v>
      </c>
      <c r="E21" s="67" t="s">
        <v>23</v>
      </c>
      <c r="F21" s="27"/>
    </row>
    <row r="22" spans="1:6" ht="16.5" thickBot="1" x14ac:dyDescent="0.3">
      <c r="A22" s="27"/>
      <c r="B22" s="35" t="s">
        <v>6</v>
      </c>
      <c r="C22" s="27"/>
      <c r="D22" s="27"/>
      <c r="E22" s="27"/>
      <c r="F22" s="27"/>
    </row>
    <row r="23" spans="1:6" ht="25.5" thickTop="1" thickBot="1" x14ac:dyDescent="0.3">
      <c r="A23" s="27"/>
      <c r="B23" s="62" t="s">
        <v>35</v>
      </c>
      <c r="C23" s="72" t="s">
        <v>52</v>
      </c>
      <c r="D23" s="63">
        <v>-20</v>
      </c>
      <c r="E23" s="64">
        <f>IF(C23="Ja",D23,0)</f>
        <v>0</v>
      </c>
      <c r="F23" s="27"/>
    </row>
    <row r="24" spans="1:6" ht="17.25" thickTop="1" thickBot="1" x14ac:dyDescent="0.3">
      <c r="A24" s="27"/>
      <c r="B24" s="53" t="s">
        <v>7</v>
      </c>
      <c r="C24" s="51"/>
      <c r="D24" s="52"/>
      <c r="E24" s="52"/>
      <c r="F24" s="27"/>
    </row>
    <row r="25" spans="1:6" ht="28.5" thickBot="1" x14ac:dyDescent="0.3">
      <c r="A25" s="27"/>
      <c r="B25" s="1" t="s">
        <v>46</v>
      </c>
      <c r="C25" s="72" t="s">
        <v>52</v>
      </c>
      <c r="D25" s="33">
        <v>40</v>
      </c>
      <c r="E25" s="34">
        <f>IF(C25="Ja",D25,0)</f>
        <v>0</v>
      </c>
      <c r="F25" s="27"/>
    </row>
    <row r="26" spans="1:6" ht="27.75" customHeight="1" thickBot="1" x14ac:dyDescent="0.3">
      <c r="A26" s="27"/>
      <c r="B26" s="26" t="s">
        <v>8</v>
      </c>
      <c r="C26" s="72" t="s">
        <v>52</v>
      </c>
      <c r="D26" s="33">
        <v>30</v>
      </c>
      <c r="E26" s="34">
        <f t="shared" ref="E26:E27" si="0">IF(C26="Ja",D26,0)</f>
        <v>0</v>
      </c>
      <c r="F26" s="27"/>
    </row>
    <row r="27" spans="1:6" ht="27.75" customHeight="1" thickBot="1" x14ac:dyDescent="0.3">
      <c r="A27" s="27"/>
      <c r="B27" s="32" t="s">
        <v>45</v>
      </c>
      <c r="C27" s="72" t="s">
        <v>52</v>
      </c>
      <c r="D27" s="33">
        <v>20</v>
      </c>
      <c r="E27" s="34">
        <f t="shared" si="0"/>
        <v>0</v>
      </c>
      <c r="F27" s="27"/>
    </row>
    <row r="28" spans="1:6" s="37" customFormat="1" ht="27.2" hidden="1" customHeight="1" outlineLevel="1" x14ac:dyDescent="0.25">
      <c r="A28" s="46"/>
      <c r="B28" s="47" t="s">
        <v>43</v>
      </c>
      <c r="C28" s="27"/>
      <c r="D28" s="27"/>
      <c r="E28" s="27"/>
      <c r="F28" s="46"/>
    </row>
    <row r="29" spans="1:6" s="37" customFormat="1" ht="5.0999999999999996" customHeight="1" collapsed="1" thickBot="1" x14ac:dyDescent="0.3">
      <c r="A29" s="46"/>
      <c r="B29" s="47"/>
      <c r="C29" s="27"/>
      <c r="D29" s="27"/>
      <c r="E29" s="27"/>
      <c r="F29" s="46"/>
    </row>
    <row r="30" spans="1:6" ht="27.75" customHeight="1" outlineLevel="1" thickBot="1" x14ac:dyDescent="0.3">
      <c r="A30" s="27"/>
      <c r="B30" s="50" t="s">
        <v>44</v>
      </c>
      <c r="C30" s="72" t="s">
        <v>52</v>
      </c>
      <c r="D30" s="33">
        <v>5</v>
      </c>
      <c r="E30" s="34">
        <f t="shared" ref="E30" si="1">IF(C30="Ja",D30,0)</f>
        <v>0</v>
      </c>
      <c r="F30" s="27"/>
    </row>
    <row r="31" spans="1:6" ht="27.75" customHeight="1" thickTop="1" x14ac:dyDescent="0.25">
      <c r="A31" s="27"/>
      <c r="B31" s="53" t="s">
        <v>42</v>
      </c>
      <c r="C31" s="52"/>
      <c r="D31" s="54">
        <v>60</v>
      </c>
      <c r="E31" s="55">
        <f>IF(C6&gt;1,VLOOKUP(C7,Verweise!C5:D15,2),0)</f>
        <v>0</v>
      </c>
      <c r="F31" s="27"/>
    </row>
    <row r="32" spans="1:6" s="37" customFormat="1" ht="24.75" outlineLevel="1" thickBot="1" x14ac:dyDescent="0.3">
      <c r="A32" s="46"/>
      <c r="B32" s="37" t="s">
        <v>40</v>
      </c>
      <c r="C32" s="46"/>
      <c r="D32" s="46"/>
      <c r="E32" s="46"/>
      <c r="F32" s="46"/>
    </row>
    <row r="33" spans="1:6" ht="27.75" customHeight="1" thickTop="1" x14ac:dyDescent="0.25">
      <c r="A33" s="27"/>
      <c r="B33" s="53" t="s">
        <v>41</v>
      </c>
      <c r="C33" s="56" t="e">
        <f>VLOOKUP(C9,Verweise!F5:G15,2)</f>
        <v>#N/A</v>
      </c>
      <c r="D33" s="54">
        <v>20</v>
      </c>
      <c r="E33" s="55" t="e">
        <f>IF(C33&lt;C5,D33,0)</f>
        <v>#N/A</v>
      </c>
      <c r="F33" s="27"/>
    </row>
    <row r="34" spans="1:6" s="37" customFormat="1" ht="24.75" outlineLevel="1" thickBot="1" x14ac:dyDescent="0.3">
      <c r="A34" s="46"/>
      <c r="B34" s="37" t="s">
        <v>40</v>
      </c>
      <c r="C34" s="49"/>
      <c r="D34" s="49"/>
      <c r="E34" s="49"/>
      <c r="F34" s="46"/>
    </row>
    <row r="35" spans="1:6" ht="27.75" customHeight="1" thickTop="1" x14ac:dyDescent="0.25">
      <c r="A35" s="27"/>
      <c r="B35" s="57" t="s">
        <v>36</v>
      </c>
      <c r="C35" s="55" t="str">
        <f>IF(C8&gt;0,"Ja","Nein")</f>
        <v>Nein</v>
      </c>
      <c r="D35" s="54">
        <v>40</v>
      </c>
      <c r="E35" s="55">
        <f>IF(C35="Ja",D35,0)</f>
        <v>0</v>
      </c>
      <c r="F35" s="27"/>
    </row>
    <row r="36" spans="1:6" s="37" customFormat="1" ht="36.75" outlineLevel="1" thickBot="1" x14ac:dyDescent="0.3">
      <c r="A36" s="46"/>
      <c r="B36" s="37" t="s">
        <v>37</v>
      </c>
      <c r="C36" s="30"/>
      <c r="D36" s="30"/>
      <c r="E36" s="30"/>
      <c r="F36" s="46"/>
    </row>
    <row r="37" spans="1:6" ht="27.75" customHeight="1" thickTop="1" x14ac:dyDescent="0.25">
      <c r="A37" s="27"/>
      <c r="B37" s="58" t="s">
        <v>39</v>
      </c>
      <c r="C37" s="59" t="e">
        <f>VLOOKUP(C5,'EKG Eigentum 2020'!B15:C24,2)</f>
        <v>#N/A</v>
      </c>
      <c r="D37" s="54">
        <v>20</v>
      </c>
      <c r="E37" s="55" t="e">
        <f>IF(E18&lt;=C37,D37,0)</f>
        <v>#N/A</v>
      </c>
      <c r="F37" s="27"/>
    </row>
    <row r="38" spans="1:6" s="37" customFormat="1" ht="60.75" customHeight="1" outlineLevel="1" thickBot="1" x14ac:dyDescent="0.3">
      <c r="A38" s="46"/>
      <c r="B38" s="37" t="s">
        <v>38</v>
      </c>
      <c r="C38" s="48"/>
      <c r="D38" s="31"/>
      <c r="E38" s="31"/>
      <c r="F38" s="46"/>
    </row>
    <row r="39" spans="1:6" ht="30" customHeight="1" thickTop="1" x14ac:dyDescent="0.25">
      <c r="A39" s="27"/>
      <c r="B39" s="60" t="s">
        <v>10</v>
      </c>
      <c r="C39" s="52"/>
      <c r="D39" s="54">
        <f>D25+D26+D27+D30+D31+D33+D35+D37</f>
        <v>235</v>
      </c>
      <c r="E39" s="61" t="e">
        <f>IF(C20="Ja",0,(E23+E25+E26+E27+E30+E31+E33+E35+E37))</f>
        <v>#N/A</v>
      </c>
      <c r="F39" s="27"/>
    </row>
    <row r="40" spans="1:6" x14ac:dyDescent="0.25">
      <c r="A40" s="27"/>
      <c r="B40" s="27"/>
      <c r="C40" s="27"/>
      <c r="D40" s="27"/>
      <c r="E40" s="27"/>
      <c r="F40" s="27"/>
    </row>
  </sheetData>
  <sheetProtection sheet="1" objects="1" scenarios="1" selectLockedCells="1"/>
  <mergeCells count="2">
    <mergeCell ref="B2:E2"/>
    <mergeCell ref="C4:D4"/>
  </mergeCells>
  <conditionalFormatting sqref="C20">
    <cfRule type="cellIs" dxfId="2" priority="6" operator="equal">
      <formula>"Ja"</formula>
    </cfRule>
    <cfRule type="cellIs" dxfId="1" priority="7" operator="equal">
      <formula>"Nein"</formula>
    </cfRule>
  </conditionalFormatting>
  <conditionalFormatting sqref="E39">
    <cfRule type="expression" dxfId="0" priority="1">
      <formula>$C$20="Ja"</formula>
    </cfRule>
  </conditionalFormatting>
  <dataValidations count="3">
    <dataValidation type="list" allowBlank="1" showInputMessage="1" showErrorMessage="1" sqref="C30">
      <formula1>"Bitte auswählen,Ja,Nein"</formula1>
    </dataValidation>
    <dataValidation type="list" allowBlank="1" showInputMessage="1" showErrorMessage="1" sqref="C20 C23 C25:C27">
      <formula1>"Bitte auswählen,Ja,Nein"</formula1>
    </dataValidation>
    <dataValidation type="list" allowBlank="1" showInputMessage="1" showErrorMessage="1" sqref="C8">
      <formula1>"1,2,3,4"</formula1>
    </dataValidation>
  </dataValidations>
  <pageMargins left="0.70866141732283472" right="0.70866141732283472" top="0.78740157480314965" bottom="0.78740157480314965" header="0.31496062992125984" footer="0.31496062992125984"/>
  <pageSetup paperSize="9" scale="6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C24"/>
  <sheetViews>
    <sheetView showGridLines="0" showRowColHeaders="0" workbookViewId="0">
      <selection activeCell="E19" sqref="E19"/>
    </sheetView>
  </sheetViews>
  <sheetFormatPr baseColWidth="10" defaultRowHeight="12.75" x14ac:dyDescent="0.2"/>
  <cols>
    <col min="1" max="1" width="21" style="2" customWidth="1"/>
    <col min="2" max="2" width="15.7109375" style="2" customWidth="1"/>
    <col min="3" max="3" width="18.28515625" style="2" customWidth="1"/>
    <col min="4" max="256" width="11.42578125" style="2"/>
    <col min="257" max="257" width="21" style="2" customWidth="1"/>
    <col min="258" max="258" width="15.7109375" style="2" customWidth="1"/>
    <col min="259" max="259" width="18.28515625" style="2" customWidth="1"/>
    <col min="260" max="512" width="11.42578125" style="2"/>
    <col min="513" max="513" width="21" style="2" customWidth="1"/>
    <col min="514" max="514" width="15.7109375" style="2" customWidth="1"/>
    <col min="515" max="515" width="18.28515625" style="2" customWidth="1"/>
    <col min="516" max="768" width="11.42578125" style="2"/>
    <col min="769" max="769" width="21" style="2" customWidth="1"/>
    <col min="770" max="770" width="15.7109375" style="2" customWidth="1"/>
    <col min="771" max="771" width="18.28515625" style="2" customWidth="1"/>
    <col min="772" max="1024" width="11.42578125" style="2"/>
    <col min="1025" max="1025" width="21" style="2" customWidth="1"/>
    <col min="1026" max="1026" width="15.7109375" style="2" customWidth="1"/>
    <col min="1027" max="1027" width="18.28515625" style="2" customWidth="1"/>
    <col min="1028" max="1280" width="11.42578125" style="2"/>
    <col min="1281" max="1281" width="21" style="2" customWidth="1"/>
    <col min="1282" max="1282" width="15.7109375" style="2" customWidth="1"/>
    <col min="1283" max="1283" width="18.28515625" style="2" customWidth="1"/>
    <col min="1284" max="1536" width="11.42578125" style="2"/>
    <col min="1537" max="1537" width="21" style="2" customWidth="1"/>
    <col min="1538" max="1538" width="15.7109375" style="2" customWidth="1"/>
    <col min="1539" max="1539" width="18.28515625" style="2" customWidth="1"/>
    <col min="1540" max="1792" width="11.42578125" style="2"/>
    <col min="1793" max="1793" width="21" style="2" customWidth="1"/>
    <col min="1794" max="1794" width="15.7109375" style="2" customWidth="1"/>
    <col min="1795" max="1795" width="18.28515625" style="2" customWidth="1"/>
    <col min="1796" max="2048" width="11.42578125" style="2"/>
    <col min="2049" max="2049" width="21" style="2" customWidth="1"/>
    <col min="2050" max="2050" width="15.7109375" style="2" customWidth="1"/>
    <col min="2051" max="2051" width="18.28515625" style="2" customWidth="1"/>
    <col min="2052" max="2304" width="11.42578125" style="2"/>
    <col min="2305" max="2305" width="21" style="2" customWidth="1"/>
    <col min="2306" max="2306" width="15.7109375" style="2" customWidth="1"/>
    <col min="2307" max="2307" width="18.28515625" style="2" customWidth="1"/>
    <col min="2308" max="2560" width="11.42578125" style="2"/>
    <col min="2561" max="2561" width="21" style="2" customWidth="1"/>
    <col min="2562" max="2562" width="15.7109375" style="2" customWidth="1"/>
    <col min="2563" max="2563" width="18.28515625" style="2" customWidth="1"/>
    <col min="2564" max="2816" width="11.42578125" style="2"/>
    <col min="2817" max="2817" width="21" style="2" customWidth="1"/>
    <col min="2818" max="2818" width="15.7109375" style="2" customWidth="1"/>
    <col min="2819" max="2819" width="18.28515625" style="2" customWidth="1"/>
    <col min="2820" max="3072" width="11.42578125" style="2"/>
    <col min="3073" max="3073" width="21" style="2" customWidth="1"/>
    <col min="3074" max="3074" width="15.7109375" style="2" customWidth="1"/>
    <col min="3075" max="3075" width="18.28515625" style="2" customWidth="1"/>
    <col min="3076" max="3328" width="11.42578125" style="2"/>
    <col min="3329" max="3329" width="21" style="2" customWidth="1"/>
    <col min="3330" max="3330" width="15.7109375" style="2" customWidth="1"/>
    <col min="3331" max="3331" width="18.28515625" style="2" customWidth="1"/>
    <col min="3332" max="3584" width="11.42578125" style="2"/>
    <col min="3585" max="3585" width="21" style="2" customWidth="1"/>
    <col min="3586" max="3586" width="15.7109375" style="2" customWidth="1"/>
    <col min="3587" max="3587" width="18.28515625" style="2" customWidth="1"/>
    <col min="3588" max="3840" width="11.42578125" style="2"/>
    <col min="3841" max="3841" width="21" style="2" customWidth="1"/>
    <col min="3842" max="3842" width="15.7109375" style="2" customWidth="1"/>
    <col min="3843" max="3843" width="18.28515625" style="2" customWidth="1"/>
    <col min="3844" max="4096" width="11.42578125" style="2"/>
    <col min="4097" max="4097" width="21" style="2" customWidth="1"/>
    <col min="4098" max="4098" width="15.7109375" style="2" customWidth="1"/>
    <col min="4099" max="4099" width="18.28515625" style="2" customWidth="1"/>
    <col min="4100" max="4352" width="11.42578125" style="2"/>
    <col min="4353" max="4353" width="21" style="2" customWidth="1"/>
    <col min="4354" max="4354" width="15.7109375" style="2" customWidth="1"/>
    <col min="4355" max="4355" width="18.28515625" style="2" customWidth="1"/>
    <col min="4356" max="4608" width="11.42578125" style="2"/>
    <col min="4609" max="4609" width="21" style="2" customWidth="1"/>
    <col min="4610" max="4610" width="15.7109375" style="2" customWidth="1"/>
    <col min="4611" max="4611" width="18.28515625" style="2" customWidth="1"/>
    <col min="4612" max="4864" width="11.42578125" style="2"/>
    <col min="4865" max="4865" width="21" style="2" customWidth="1"/>
    <col min="4866" max="4866" width="15.7109375" style="2" customWidth="1"/>
    <col min="4867" max="4867" width="18.28515625" style="2" customWidth="1"/>
    <col min="4868" max="5120" width="11.42578125" style="2"/>
    <col min="5121" max="5121" width="21" style="2" customWidth="1"/>
    <col min="5122" max="5122" width="15.7109375" style="2" customWidth="1"/>
    <col min="5123" max="5123" width="18.28515625" style="2" customWidth="1"/>
    <col min="5124" max="5376" width="11.42578125" style="2"/>
    <col min="5377" max="5377" width="21" style="2" customWidth="1"/>
    <col min="5378" max="5378" width="15.7109375" style="2" customWidth="1"/>
    <col min="5379" max="5379" width="18.28515625" style="2" customWidth="1"/>
    <col min="5380" max="5632" width="11.42578125" style="2"/>
    <col min="5633" max="5633" width="21" style="2" customWidth="1"/>
    <col min="5634" max="5634" width="15.7109375" style="2" customWidth="1"/>
    <col min="5635" max="5635" width="18.28515625" style="2" customWidth="1"/>
    <col min="5636" max="5888" width="11.42578125" style="2"/>
    <col min="5889" max="5889" width="21" style="2" customWidth="1"/>
    <col min="5890" max="5890" width="15.7109375" style="2" customWidth="1"/>
    <col min="5891" max="5891" width="18.28515625" style="2" customWidth="1"/>
    <col min="5892" max="6144" width="11.42578125" style="2"/>
    <col min="6145" max="6145" width="21" style="2" customWidth="1"/>
    <col min="6146" max="6146" width="15.7109375" style="2" customWidth="1"/>
    <col min="6147" max="6147" width="18.28515625" style="2" customWidth="1"/>
    <col min="6148" max="6400" width="11.42578125" style="2"/>
    <col min="6401" max="6401" width="21" style="2" customWidth="1"/>
    <col min="6402" max="6402" width="15.7109375" style="2" customWidth="1"/>
    <col min="6403" max="6403" width="18.28515625" style="2" customWidth="1"/>
    <col min="6404" max="6656" width="11.42578125" style="2"/>
    <col min="6657" max="6657" width="21" style="2" customWidth="1"/>
    <col min="6658" max="6658" width="15.7109375" style="2" customWidth="1"/>
    <col min="6659" max="6659" width="18.28515625" style="2" customWidth="1"/>
    <col min="6660" max="6912" width="11.42578125" style="2"/>
    <col min="6913" max="6913" width="21" style="2" customWidth="1"/>
    <col min="6914" max="6914" width="15.7109375" style="2" customWidth="1"/>
    <col min="6915" max="6915" width="18.28515625" style="2" customWidth="1"/>
    <col min="6916" max="7168" width="11.42578125" style="2"/>
    <col min="7169" max="7169" width="21" style="2" customWidth="1"/>
    <col min="7170" max="7170" width="15.7109375" style="2" customWidth="1"/>
    <col min="7171" max="7171" width="18.28515625" style="2" customWidth="1"/>
    <col min="7172" max="7424" width="11.42578125" style="2"/>
    <col min="7425" max="7425" width="21" style="2" customWidth="1"/>
    <col min="7426" max="7426" width="15.7109375" style="2" customWidth="1"/>
    <col min="7427" max="7427" width="18.28515625" style="2" customWidth="1"/>
    <col min="7428" max="7680" width="11.42578125" style="2"/>
    <col min="7681" max="7681" width="21" style="2" customWidth="1"/>
    <col min="7682" max="7682" width="15.7109375" style="2" customWidth="1"/>
    <col min="7683" max="7683" width="18.28515625" style="2" customWidth="1"/>
    <col min="7684" max="7936" width="11.42578125" style="2"/>
    <col min="7937" max="7937" width="21" style="2" customWidth="1"/>
    <col min="7938" max="7938" width="15.7109375" style="2" customWidth="1"/>
    <col min="7939" max="7939" width="18.28515625" style="2" customWidth="1"/>
    <col min="7940" max="8192" width="11.42578125" style="2"/>
    <col min="8193" max="8193" width="21" style="2" customWidth="1"/>
    <col min="8194" max="8194" width="15.7109375" style="2" customWidth="1"/>
    <col min="8195" max="8195" width="18.28515625" style="2" customWidth="1"/>
    <col min="8196" max="8448" width="11.42578125" style="2"/>
    <col min="8449" max="8449" width="21" style="2" customWidth="1"/>
    <col min="8450" max="8450" width="15.7109375" style="2" customWidth="1"/>
    <col min="8451" max="8451" width="18.28515625" style="2" customWidth="1"/>
    <col min="8452" max="8704" width="11.42578125" style="2"/>
    <col min="8705" max="8705" width="21" style="2" customWidth="1"/>
    <col min="8706" max="8706" width="15.7109375" style="2" customWidth="1"/>
    <col min="8707" max="8707" width="18.28515625" style="2" customWidth="1"/>
    <col min="8708" max="8960" width="11.42578125" style="2"/>
    <col min="8961" max="8961" width="21" style="2" customWidth="1"/>
    <col min="8962" max="8962" width="15.7109375" style="2" customWidth="1"/>
    <col min="8963" max="8963" width="18.28515625" style="2" customWidth="1"/>
    <col min="8964" max="9216" width="11.42578125" style="2"/>
    <col min="9217" max="9217" width="21" style="2" customWidth="1"/>
    <col min="9218" max="9218" width="15.7109375" style="2" customWidth="1"/>
    <col min="9219" max="9219" width="18.28515625" style="2" customWidth="1"/>
    <col min="9220" max="9472" width="11.42578125" style="2"/>
    <col min="9473" max="9473" width="21" style="2" customWidth="1"/>
    <col min="9474" max="9474" width="15.7109375" style="2" customWidth="1"/>
    <col min="9475" max="9475" width="18.28515625" style="2" customWidth="1"/>
    <col min="9476" max="9728" width="11.42578125" style="2"/>
    <col min="9729" max="9729" width="21" style="2" customWidth="1"/>
    <col min="9730" max="9730" width="15.7109375" style="2" customWidth="1"/>
    <col min="9731" max="9731" width="18.28515625" style="2" customWidth="1"/>
    <col min="9732" max="9984" width="11.42578125" style="2"/>
    <col min="9985" max="9985" width="21" style="2" customWidth="1"/>
    <col min="9986" max="9986" width="15.7109375" style="2" customWidth="1"/>
    <col min="9987" max="9987" width="18.28515625" style="2" customWidth="1"/>
    <col min="9988" max="10240" width="11.42578125" style="2"/>
    <col min="10241" max="10241" width="21" style="2" customWidth="1"/>
    <col min="10242" max="10242" width="15.7109375" style="2" customWidth="1"/>
    <col min="10243" max="10243" width="18.28515625" style="2" customWidth="1"/>
    <col min="10244" max="10496" width="11.42578125" style="2"/>
    <col min="10497" max="10497" width="21" style="2" customWidth="1"/>
    <col min="10498" max="10498" width="15.7109375" style="2" customWidth="1"/>
    <col min="10499" max="10499" width="18.28515625" style="2" customWidth="1"/>
    <col min="10500" max="10752" width="11.42578125" style="2"/>
    <col min="10753" max="10753" width="21" style="2" customWidth="1"/>
    <col min="10754" max="10754" width="15.7109375" style="2" customWidth="1"/>
    <col min="10755" max="10755" width="18.28515625" style="2" customWidth="1"/>
    <col min="10756" max="11008" width="11.42578125" style="2"/>
    <col min="11009" max="11009" width="21" style="2" customWidth="1"/>
    <col min="11010" max="11010" width="15.7109375" style="2" customWidth="1"/>
    <col min="11011" max="11011" width="18.28515625" style="2" customWidth="1"/>
    <col min="11012" max="11264" width="11.42578125" style="2"/>
    <col min="11265" max="11265" width="21" style="2" customWidth="1"/>
    <col min="11266" max="11266" width="15.7109375" style="2" customWidth="1"/>
    <col min="11267" max="11267" width="18.28515625" style="2" customWidth="1"/>
    <col min="11268" max="11520" width="11.42578125" style="2"/>
    <col min="11521" max="11521" width="21" style="2" customWidth="1"/>
    <col min="11522" max="11522" width="15.7109375" style="2" customWidth="1"/>
    <col min="11523" max="11523" width="18.28515625" style="2" customWidth="1"/>
    <col min="11524" max="11776" width="11.42578125" style="2"/>
    <col min="11777" max="11777" width="21" style="2" customWidth="1"/>
    <col min="11778" max="11778" width="15.7109375" style="2" customWidth="1"/>
    <col min="11779" max="11779" width="18.28515625" style="2" customWidth="1"/>
    <col min="11780" max="12032" width="11.42578125" style="2"/>
    <col min="12033" max="12033" width="21" style="2" customWidth="1"/>
    <col min="12034" max="12034" width="15.7109375" style="2" customWidth="1"/>
    <col min="12035" max="12035" width="18.28515625" style="2" customWidth="1"/>
    <col min="12036" max="12288" width="11.42578125" style="2"/>
    <col min="12289" max="12289" width="21" style="2" customWidth="1"/>
    <col min="12290" max="12290" width="15.7109375" style="2" customWidth="1"/>
    <col min="12291" max="12291" width="18.28515625" style="2" customWidth="1"/>
    <col min="12292" max="12544" width="11.42578125" style="2"/>
    <col min="12545" max="12545" width="21" style="2" customWidth="1"/>
    <col min="12546" max="12546" width="15.7109375" style="2" customWidth="1"/>
    <col min="12547" max="12547" width="18.28515625" style="2" customWidth="1"/>
    <col min="12548" max="12800" width="11.42578125" style="2"/>
    <col min="12801" max="12801" width="21" style="2" customWidth="1"/>
    <col min="12802" max="12802" width="15.7109375" style="2" customWidth="1"/>
    <col min="12803" max="12803" width="18.28515625" style="2" customWidth="1"/>
    <col min="12804" max="13056" width="11.42578125" style="2"/>
    <col min="13057" max="13057" width="21" style="2" customWidth="1"/>
    <col min="13058" max="13058" width="15.7109375" style="2" customWidth="1"/>
    <col min="13059" max="13059" width="18.28515625" style="2" customWidth="1"/>
    <col min="13060" max="13312" width="11.42578125" style="2"/>
    <col min="13313" max="13313" width="21" style="2" customWidth="1"/>
    <col min="13314" max="13314" width="15.7109375" style="2" customWidth="1"/>
    <col min="13315" max="13315" width="18.28515625" style="2" customWidth="1"/>
    <col min="13316" max="13568" width="11.42578125" style="2"/>
    <col min="13569" max="13569" width="21" style="2" customWidth="1"/>
    <col min="13570" max="13570" width="15.7109375" style="2" customWidth="1"/>
    <col min="13571" max="13571" width="18.28515625" style="2" customWidth="1"/>
    <col min="13572" max="13824" width="11.42578125" style="2"/>
    <col min="13825" max="13825" width="21" style="2" customWidth="1"/>
    <col min="13826" max="13826" width="15.7109375" style="2" customWidth="1"/>
    <col min="13827" max="13827" width="18.28515625" style="2" customWidth="1"/>
    <col min="13828" max="14080" width="11.42578125" style="2"/>
    <col min="14081" max="14081" width="21" style="2" customWidth="1"/>
    <col min="14082" max="14082" width="15.7109375" style="2" customWidth="1"/>
    <col min="14083" max="14083" width="18.28515625" style="2" customWidth="1"/>
    <col min="14084" max="14336" width="11.42578125" style="2"/>
    <col min="14337" max="14337" width="21" style="2" customWidth="1"/>
    <col min="14338" max="14338" width="15.7109375" style="2" customWidth="1"/>
    <col min="14339" max="14339" width="18.28515625" style="2" customWidth="1"/>
    <col min="14340" max="14592" width="11.42578125" style="2"/>
    <col min="14593" max="14593" width="21" style="2" customWidth="1"/>
    <col min="14594" max="14594" width="15.7109375" style="2" customWidth="1"/>
    <col min="14595" max="14595" width="18.28515625" style="2" customWidth="1"/>
    <col min="14596" max="14848" width="11.42578125" style="2"/>
    <col min="14849" max="14849" width="21" style="2" customWidth="1"/>
    <col min="14850" max="14850" width="15.7109375" style="2" customWidth="1"/>
    <col min="14851" max="14851" width="18.28515625" style="2" customWidth="1"/>
    <col min="14852" max="15104" width="11.42578125" style="2"/>
    <col min="15105" max="15105" width="21" style="2" customWidth="1"/>
    <col min="15106" max="15106" width="15.7109375" style="2" customWidth="1"/>
    <col min="15107" max="15107" width="18.28515625" style="2" customWidth="1"/>
    <col min="15108" max="15360" width="11.42578125" style="2"/>
    <col min="15361" max="15361" width="21" style="2" customWidth="1"/>
    <col min="15362" max="15362" width="15.7109375" style="2" customWidth="1"/>
    <col min="15363" max="15363" width="18.28515625" style="2" customWidth="1"/>
    <col min="15364" max="15616" width="11.42578125" style="2"/>
    <col min="15617" max="15617" width="21" style="2" customWidth="1"/>
    <col min="15618" max="15618" width="15.7109375" style="2" customWidth="1"/>
    <col min="15619" max="15619" width="18.28515625" style="2" customWidth="1"/>
    <col min="15620" max="15872" width="11.42578125" style="2"/>
    <col min="15873" max="15873" width="21" style="2" customWidth="1"/>
    <col min="15874" max="15874" width="15.7109375" style="2" customWidth="1"/>
    <col min="15875" max="15875" width="18.28515625" style="2" customWidth="1"/>
    <col min="15876" max="16128" width="11.42578125" style="2"/>
    <col min="16129" max="16129" width="21" style="2" customWidth="1"/>
    <col min="16130" max="16130" width="15.7109375" style="2" customWidth="1"/>
    <col min="16131" max="16131" width="18.28515625" style="2" customWidth="1"/>
    <col min="16132" max="16384" width="11.42578125" style="2"/>
  </cols>
  <sheetData>
    <row r="1" spans="1:3" ht="13.5" thickBot="1" x14ac:dyDescent="0.25"/>
    <row r="2" spans="1:3" ht="13.5" thickBot="1" x14ac:dyDescent="0.25">
      <c r="A2" s="3" t="s">
        <v>15</v>
      </c>
      <c r="B2" s="4"/>
      <c r="C2" s="5">
        <v>60000</v>
      </c>
    </row>
    <row r="3" spans="1:3" ht="27" customHeight="1" x14ac:dyDescent="0.2">
      <c r="A3" s="78" t="s">
        <v>16</v>
      </c>
      <c r="B3" s="79"/>
      <c r="C3" s="79"/>
    </row>
    <row r="4" spans="1:3" ht="42.75" customHeight="1" x14ac:dyDescent="0.2">
      <c r="A4" s="80" t="s">
        <v>17</v>
      </c>
      <c r="B4" s="81"/>
      <c r="C4" s="6">
        <f>Auswertungsblatt!C8</f>
        <v>0</v>
      </c>
    </row>
    <row r="5" spans="1:3" ht="13.5" thickBot="1" x14ac:dyDescent="0.25"/>
    <row r="6" spans="1:3" x14ac:dyDescent="0.2">
      <c r="A6" s="7"/>
      <c r="B6" s="8"/>
      <c r="C6" s="9"/>
    </row>
    <row r="7" spans="1:3" x14ac:dyDescent="0.2">
      <c r="A7" s="10"/>
      <c r="B7" s="11"/>
      <c r="C7" s="12" t="s">
        <v>18</v>
      </c>
    </row>
    <row r="8" spans="1:3" x14ac:dyDescent="0.2">
      <c r="A8" s="13"/>
      <c r="B8" s="14"/>
      <c r="C8" s="15" t="s">
        <v>19</v>
      </c>
    </row>
    <row r="9" spans="1:3" x14ac:dyDescent="0.2">
      <c r="A9" s="13"/>
      <c r="B9" s="16">
        <v>1</v>
      </c>
      <c r="C9" s="17">
        <v>0</v>
      </c>
    </row>
    <row r="10" spans="1:3" ht="13.5" thickBot="1" x14ac:dyDescent="0.25">
      <c r="A10" s="18"/>
      <c r="B10" s="19" t="s">
        <v>20</v>
      </c>
      <c r="C10" s="20">
        <f>C9-$C$4*5%</f>
        <v>0</v>
      </c>
    </row>
    <row r="11" spans="1:3" x14ac:dyDescent="0.2">
      <c r="C11" s="21"/>
    </row>
    <row r="12" spans="1:3" ht="13.5" thickBot="1" x14ac:dyDescent="0.25">
      <c r="C12" s="21"/>
    </row>
    <row r="13" spans="1:3" ht="12.75" customHeight="1" x14ac:dyDescent="0.2">
      <c r="A13" s="82" t="s">
        <v>21</v>
      </c>
      <c r="B13" s="22"/>
      <c r="C13" s="9"/>
    </row>
    <row r="14" spans="1:3" x14ac:dyDescent="0.2">
      <c r="A14" s="83"/>
      <c r="B14" s="14"/>
      <c r="C14" s="15" t="s">
        <v>19</v>
      </c>
    </row>
    <row r="15" spans="1:3" x14ac:dyDescent="0.2">
      <c r="A15" s="83"/>
      <c r="B15" s="16">
        <v>1</v>
      </c>
      <c r="C15" s="23">
        <f>$C$2-($C$2*C9)</f>
        <v>60000</v>
      </c>
    </row>
    <row r="16" spans="1:3" x14ac:dyDescent="0.2">
      <c r="A16" s="83"/>
      <c r="B16" s="16">
        <v>2</v>
      </c>
      <c r="C16" s="23">
        <f>$C$2-($C$2*$C$10)</f>
        <v>60000</v>
      </c>
    </row>
    <row r="17" spans="1:3" x14ac:dyDescent="0.2">
      <c r="A17" s="83"/>
      <c r="B17" s="16">
        <v>3</v>
      </c>
      <c r="C17" s="23">
        <f t="shared" ref="C17:C24" si="0">$C$2-($C$2*$C$10)+(B17-2)*9500</f>
        <v>69500</v>
      </c>
    </row>
    <row r="18" spans="1:3" x14ac:dyDescent="0.2">
      <c r="A18" s="83"/>
      <c r="B18" s="16">
        <v>4</v>
      </c>
      <c r="C18" s="23">
        <f t="shared" si="0"/>
        <v>79000</v>
      </c>
    </row>
    <row r="19" spans="1:3" x14ac:dyDescent="0.2">
      <c r="A19" s="83"/>
      <c r="B19" s="16">
        <v>5</v>
      </c>
      <c r="C19" s="23">
        <f t="shared" si="0"/>
        <v>88500</v>
      </c>
    </row>
    <row r="20" spans="1:3" x14ac:dyDescent="0.2">
      <c r="A20" s="83"/>
      <c r="B20" s="16">
        <v>6</v>
      </c>
      <c r="C20" s="23">
        <f t="shared" si="0"/>
        <v>98000</v>
      </c>
    </row>
    <row r="21" spans="1:3" x14ac:dyDescent="0.2">
      <c r="A21" s="83"/>
      <c r="B21" s="16">
        <v>7</v>
      </c>
      <c r="C21" s="23">
        <f t="shared" si="0"/>
        <v>107500</v>
      </c>
    </row>
    <row r="22" spans="1:3" x14ac:dyDescent="0.2">
      <c r="A22" s="83"/>
      <c r="B22" s="16">
        <v>8</v>
      </c>
      <c r="C22" s="23">
        <f t="shared" si="0"/>
        <v>117000</v>
      </c>
    </row>
    <row r="23" spans="1:3" x14ac:dyDescent="0.2">
      <c r="A23" s="83"/>
      <c r="B23" s="16">
        <v>9</v>
      </c>
      <c r="C23" s="23">
        <f t="shared" si="0"/>
        <v>126500</v>
      </c>
    </row>
    <row r="24" spans="1:3" ht="13.5" thickBot="1" x14ac:dyDescent="0.25">
      <c r="A24" s="84"/>
      <c r="B24" s="24">
        <v>10</v>
      </c>
      <c r="C24" s="25">
        <f t="shared" si="0"/>
        <v>136000</v>
      </c>
    </row>
  </sheetData>
  <mergeCells count="3">
    <mergeCell ref="A3:C3"/>
    <mergeCell ref="A4:B4"/>
    <mergeCell ref="A13:A2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5"/>
  <sheetViews>
    <sheetView workbookViewId="0">
      <selection activeCell="F6" sqref="F6"/>
    </sheetView>
  </sheetViews>
  <sheetFormatPr baseColWidth="10" defaultRowHeight="15" x14ac:dyDescent="0.25"/>
  <sheetData>
    <row r="3" spans="2:7" x14ac:dyDescent="0.25">
      <c r="B3" t="s">
        <v>24</v>
      </c>
      <c r="F3" t="s">
        <v>27</v>
      </c>
    </row>
    <row r="4" spans="2:7" x14ac:dyDescent="0.25">
      <c r="B4" t="s">
        <v>4</v>
      </c>
      <c r="C4" s="28" t="s">
        <v>25</v>
      </c>
      <c r="D4" s="28" t="s">
        <v>26</v>
      </c>
      <c r="F4" t="s">
        <v>29</v>
      </c>
      <c r="G4" t="s">
        <v>28</v>
      </c>
    </row>
    <row r="5" spans="2:7" x14ac:dyDescent="0.25">
      <c r="C5" s="28">
        <v>0</v>
      </c>
      <c r="D5" s="28">
        <v>10</v>
      </c>
      <c r="F5">
        <v>0.01</v>
      </c>
      <c r="G5">
        <v>0</v>
      </c>
    </row>
    <row r="6" spans="2:7" x14ac:dyDescent="0.25">
      <c r="C6" s="28">
        <v>1</v>
      </c>
      <c r="D6" s="28">
        <v>20</v>
      </c>
      <c r="F6">
        <v>60</v>
      </c>
      <c r="G6">
        <v>1</v>
      </c>
    </row>
    <row r="7" spans="2:7" x14ac:dyDescent="0.25">
      <c r="C7" s="28">
        <v>2</v>
      </c>
      <c r="D7" s="28">
        <v>40</v>
      </c>
      <c r="F7">
        <v>70</v>
      </c>
      <c r="G7">
        <v>2</v>
      </c>
    </row>
    <row r="8" spans="2:7" x14ac:dyDescent="0.25">
      <c r="C8" s="28">
        <v>3</v>
      </c>
      <c r="D8" s="28">
        <v>60</v>
      </c>
      <c r="F8">
        <v>80</v>
      </c>
      <c r="G8">
        <v>3</v>
      </c>
    </row>
    <row r="9" spans="2:7" x14ac:dyDescent="0.25">
      <c r="C9" s="28">
        <v>4</v>
      </c>
      <c r="D9" s="28">
        <v>60</v>
      </c>
      <c r="F9">
        <v>90</v>
      </c>
      <c r="G9">
        <v>4</v>
      </c>
    </row>
    <row r="10" spans="2:7" x14ac:dyDescent="0.25">
      <c r="C10" s="28">
        <v>5</v>
      </c>
      <c r="D10" s="28">
        <v>60</v>
      </c>
      <c r="F10">
        <v>100</v>
      </c>
      <c r="G10">
        <v>5</v>
      </c>
    </row>
    <row r="11" spans="2:7" x14ac:dyDescent="0.25">
      <c r="C11" s="28">
        <v>6</v>
      </c>
      <c r="D11" s="28">
        <v>60</v>
      </c>
      <c r="F11">
        <v>110</v>
      </c>
      <c r="G11">
        <v>6</v>
      </c>
    </row>
    <row r="12" spans="2:7" x14ac:dyDescent="0.25">
      <c r="C12" s="28">
        <v>7</v>
      </c>
      <c r="D12" s="28">
        <v>60</v>
      </c>
      <c r="F12">
        <v>120</v>
      </c>
      <c r="G12">
        <v>7</v>
      </c>
    </row>
    <row r="13" spans="2:7" x14ac:dyDescent="0.25">
      <c r="C13" s="28">
        <v>8</v>
      </c>
      <c r="D13" s="28">
        <v>60</v>
      </c>
      <c r="F13">
        <v>130</v>
      </c>
      <c r="G13">
        <v>8</v>
      </c>
    </row>
    <row r="14" spans="2:7" x14ac:dyDescent="0.25">
      <c r="C14" s="28">
        <v>9</v>
      </c>
      <c r="D14" s="28">
        <v>60</v>
      </c>
      <c r="F14">
        <v>140</v>
      </c>
      <c r="G14">
        <v>9</v>
      </c>
    </row>
    <row r="15" spans="2:7" x14ac:dyDescent="0.25">
      <c r="C15" s="28">
        <v>10</v>
      </c>
      <c r="D15" s="28">
        <v>60</v>
      </c>
      <c r="F15">
        <v>150</v>
      </c>
      <c r="G15">
        <v>10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Auswertungsblatt</vt:lpstr>
      <vt:lpstr>EKG Eigentum 2020</vt:lpstr>
      <vt:lpstr>Verweise</vt:lpstr>
    </vt:vector>
  </TitlesOfParts>
  <Company>Stadt Friedrichshafen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Dietz, Jürgen</dc:creator>
  <cp:lastModifiedBy>Eisele, Jeanette</cp:lastModifiedBy>
  <cp:lastPrinted>2015-05-11T12:20:17Z</cp:lastPrinted>
  <dcterms:created xsi:type="dcterms:W3CDTF">2015-05-11T07:42:05Z</dcterms:created>
  <dcterms:modified xsi:type="dcterms:W3CDTF">2020-10-12T14:05:43Z</dcterms:modified>
</cp:coreProperties>
</file>